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E26\0. Documentos preparación\0.2 Declaración responsable\LUCIANA\"/>
    </mc:Choice>
  </mc:AlternateContent>
  <xr:revisionPtr revIDLastSave="0" documentId="8_{5C11224D-DFB7-4AC5-88DA-22B4B72C81A3}"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<sst xmlns="http://schemas.openxmlformats.org/spreadsheetml/2006/main" count="10356" uniqueCount="2636">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</sst>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G10" sqref="G10:H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6" t="s">
        <v>30</v>
      </c>
      <c r="B3" s="187"/>
      <c r="C3" s="187"/>
      <c r="D3" s="187"/>
      <c r="E3" s="187"/>
      <c r="F3" s="187"/>
      <c r="G3" s="187"/>
      <c r="H3" s="187"/>
      <c r="I3" s="187"/>
      <c r="J3" s="187"/>
      <c r="K3" s="177"/>
      <c r="L3" s="178"/>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9" t="s">
        <v>14</v>
      </c>
      <c r="B5" s="180"/>
      <c r="C5" s="180"/>
      <c r="D5" s="180"/>
      <c r="E5" s="180"/>
      <c r="F5" s="180"/>
      <c r="G5" s="180"/>
      <c r="H5" s="180"/>
      <c r="I5" s="180"/>
      <c r="J5" s="180"/>
      <c r="K5" s="184"/>
      <c r="L5" s="18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8" t="s">
        <v>15</v>
      </c>
      <c r="B6" s="151"/>
      <c r="C6" s="151"/>
      <c r="D6" s="151" t="s">
        <v>29</v>
      </c>
      <c r="E6" s="151"/>
      <c r="F6" s="3" t="s">
        <v>19</v>
      </c>
      <c r="G6" s="164" t="s">
        <v>16</v>
      </c>
      <c r="H6" s="165"/>
      <c r="I6" s="166"/>
      <c r="J6" s="3" t="s">
        <v>17</v>
      </c>
      <c r="K6" s="151" t="s">
        <v>18</v>
      </c>
      <c r="L6" s="152"/>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47"/>
      <c r="B7" s="148"/>
      <c r="C7" s="148"/>
      <c r="D7" s="148"/>
      <c r="E7" s="148"/>
      <c r="F7" s="11"/>
      <c r="G7" s="194"/>
      <c r="H7" s="195"/>
      <c r="I7" s="196"/>
      <c r="J7" s="11"/>
      <c r="K7" s="149"/>
      <c r="L7" s="150"/>
    </row>
    <row r="8" spans="1:120" s="2" customFormat="1" ht="19.5" customHeight="1">
      <c r="A8" s="179" t="s">
        <v>0</v>
      </c>
      <c r="B8" s="180"/>
      <c r="C8" s="180"/>
      <c r="D8" s="180"/>
      <c r="E8" s="180"/>
      <c r="F8" s="180"/>
      <c r="G8" s="180"/>
      <c r="H8" s="180"/>
      <c r="I8" s="180"/>
      <c r="J8" s="180"/>
      <c r="K8" s="184"/>
      <c r="L8" s="185"/>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3" t="s">
        <v>10</v>
      </c>
      <c r="B9" s="161"/>
      <c r="C9" s="160" t="s">
        <v>38</v>
      </c>
      <c r="D9" s="176"/>
      <c r="E9" s="176"/>
      <c r="F9" s="161"/>
      <c r="G9" s="160" t="s">
        <v>2</v>
      </c>
      <c r="H9" s="161"/>
      <c r="I9" s="160" t="s">
        <v>96</v>
      </c>
      <c r="J9" s="161"/>
      <c r="K9" s="151" t="s">
        <v>9</v>
      </c>
      <c r="L9" s="152"/>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4" t="s">
        <v>2112</v>
      </c>
      <c r="B10" s="175"/>
      <c r="C10" s="153" t="str">
        <f>VLOOKUP(A10,listado,2,0)</f>
        <v>GERENCIA PROYECTOS DE EDIFICACIÓN</v>
      </c>
      <c r="D10" s="153"/>
      <c r="E10" s="153"/>
      <c r="F10" s="153"/>
      <c r="G10" s="153" t="str">
        <f>VLOOKUP(A10,listado,3,0)</f>
        <v>Técnico/a 2</v>
      </c>
      <c r="H10" s="153"/>
      <c r="I10" s="162" t="str">
        <f>VLOOKUP(A10,listado,4,0)</f>
        <v xml:space="preserve"> Técnico/a en redacción de proyectos de arquitectura y edificación ferroviaria</v>
      </c>
      <c r="J10" s="163"/>
      <c r="K10" s="153" t="str">
        <f>VLOOKUP(A10,listado,5,0)</f>
        <v>Madrid</v>
      </c>
      <c r="L10" s="154"/>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5" t="s">
        <v>35</v>
      </c>
      <c r="B11" s="156"/>
      <c r="C11" s="156"/>
      <c r="D11" s="156"/>
      <c r="E11" s="156"/>
      <c r="F11" s="156"/>
      <c r="G11" s="156"/>
      <c r="H11" s="156"/>
      <c r="I11" s="156"/>
      <c r="J11" s="156"/>
      <c r="K11" s="156"/>
      <c r="L11" s="157"/>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9" t="s">
        <v>1</v>
      </c>
      <c r="B12" s="180"/>
      <c r="C12" s="180"/>
      <c r="D12" s="180"/>
      <c r="E12" s="180"/>
      <c r="F12" s="180"/>
      <c r="G12" s="180"/>
      <c r="H12" s="180"/>
      <c r="I12" s="180"/>
      <c r="J12" s="180"/>
      <c r="K12" s="184"/>
      <c r="L12" s="185"/>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0" t="s">
        <v>97</v>
      </c>
      <c r="B13" s="171"/>
      <c r="C13" s="171"/>
      <c r="D13" s="171"/>
      <c r="E13" s="171"/>
      <c r="F13" s="171"/>
      <c r="G13" s="171"/>
      <c r="H13" s="171"/>
      <c r="I13" s="171"/>
      <c r="J13" s="171"/>
      <c r="K13" s="171"/>
      <c r="L13" s="172"/>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8" t="s">
        <v>12</v>
      </c>
      <c r="B14" s="151"/>
      <c r="C14" s="164" t="s">
        <v>11</v>
      </c>
      <c r="D14" s="165"/>
      <c r="E14" s="165"/>
      <c r="F14" s="165"/>
      <c r="G14" s="165"/>
      <c r="H14" s="165"/>
      <c r="I14" s="166"/>
      <c r="J14" s="151" t="s">
        <v>13</v>
      </c>
      <c r="K14" s="151"/>
      <c r="L14" s="152"/>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9"/>
      <c r="B15" s="190"/>
      <c r="C15" s="167"/>
      <c r="D15" s="168"/>
      <c r="E15" s="168"/>
      <c r="F15" s="168"/>
      <c r="G15" s="168"/>
      <c r="H15" s="168"/>
      <c r="I15" s="169"/>
      <c r="J15" s="167"/>
      <c r="K15" s="168"/>
      <c r="L15" s="191"/>
    </row>
    <row r="16" spans="1:120" s="2" customFormat="1" ht="19.5" customHeight="1" thickBot="1">
      <c r="A16" s="197" t="s">
        <v>89</v>
      </c>
      <c r="B16" s="198"/>
      <c r="C16" s="198"/>
      <c r="D16" s="198"/>
      <c r="E16" s="198"/>
      <c r="F16" s="198"/>
      <c r="G16" s="198"/>
      <c r="H16" s="198"/>
      <c r="I16" s="198"/>
      <c r="J16" s="198"/>
      <c r="K16" s="198"/>
      <c r="L16" s="199"/>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0" t="str">
        <f>VLOOKUP(A10,listado,6,0)</f>
        <v>Titulación Universitaria Media en:
Grado en Edificación</v>
      </c>
      <c r="B17" s="201"/>
      <c r="C17" s="201"/>
      <c r="D17" s="201"/>
      <c r="E17" s="201"/>
      <c r="F17" s="201"/>
      <c r="G17" s="201"/>
      <c r="H17" s="202"/>
      <c r="I17" s="44"/>
      <c r="J17" s="203" t="s">
        <v>90</v>
      </c>
      <c r="K17" s="203"/>
      <c r="L17" s="204"/>
    </row>
    <row r="18" spans="1:120" s="2" customFormat="1" ht="19.5" customHeight="1" thickTop="1" thickBot="1">
      <c r="A18" s="197" t="s">
        <v>32</v>
      </c>
      <c r="B18" s="198"/>
      <c r="C18" s="198"/>
      <c r="D18" s="198"/>
      <c r="E18" s="198"/>
      <c r="F18" s="198"/>
      <c r="G18" s="198"/>
      <c r="H18" s="198"/>
      <c r="I18" s="198"/>
      <c r="J18" s="198"/>
      <c r="K18" s="198"/>
      <c r="L18" s="199"/>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0" t="str">
        <f>VLOOKUP(A10,listado,7,0)</f>
        <v>Al menos 2 años de experiencia profesional global desde el año de titulación referida en el apartado 2.1.
Al menos 2 años en metodología BIM y REVIT.</v>
      </c>
      <c r="B19" s="201"/>
      <c r="C19" s="201"/>
      <c r="D19" s="201"/>
      <c r="E19" s="201"/>
      <c r="F19" s="201"/>
      <c r="G19" s="201"/>
      <c r="H19" s="202"/>
      <c r="I19" s="44"/>
      <c r="J19" s="203" t="s">
        <v>91</v>
      </c>
      <c r="K19" s="203"/>
      <c r="L19" s="204"/>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1" t="s">
        <v>92</v>
      </c>
      <c r="B21" s="182"/>
      <c r="C21" s="182"/>
      <c r="D21" s="182"/>
      <c r="E21" s="182"/>
      <c r="F21" s="182"/>
      <c r="G21" s="182"/>
      <c r="H21" s="182"/>
      <c r="I21" s="182"/>
      <c r="J21" s="182"/>
      <c r="K21" s="182"/>
      <c r="L21" s="183"/>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10" t="s">
        <v>55</v>
      </c>
      <c r="B22" s="211"/>
      <c r="C22" s="211"/>
      <c r="D22" s="211"/>
      <c r="E22" s="211"/>
      <c r="F22" s="211"/>
      <c r="G22" s="211"/>
      <c r="H22" s="211"/>
      <c r="I22" s="211"/>
      <c r="J22" s="212"/>
      <c r="K22" s="213"/>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58" t="s">
        <v>23</v>
      </c>
      <c r="D23" s="159"/>
      <c r="E23" s="158" t="s">
        <v>7</v>
      </c>
      <c r="F23" s="159"/>
      <c r="G23" s="158" t="s">
        <v>60</v>
      </c>
      <c r="H23" s="205"/>
      <c r="I23" s="15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6"/>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6"/>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6"/>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4" t="s">
        <v>56</v>
      </c>
      <c r="B44" s="215"/>
      <c r="C44" s="215"/>
      <c r="D44" s="215"/>
      <c r="E44" s="215"/>
      <c r="F44" s="215"/>
      <c r="G44" s="215"/>
      <c r="H44" s="215"/>
      <c r="I44" s="215"/>
      <c r="J44" s="215"/>
      <c r="K44" s="216"/>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07" t="s">
        <v>94</v>
      </c>
      <c r="B45" s="208"/>
      <c r="C45" s="208"/>
      <c r="D45" s="208"/>
      <c r="E45" s="208"/>
      <c r="F45" s="208"/>
      <c r="G45" s="208"/>
      <c r="H45" s="208"/>
      <c r="I45" s="208"/>
      <c r="J45" s="208"/>
      <c r="K45" s="209"/>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58" t="s">
        <v>23</v>
      </c>
      <c r="D46" s="159"/>
      <c r="E46" s="158" t="s">
        <v>7</v>
      </c>
      <c r="F46" s="159"/>
      <c r="G46" s="158" t="s">
        <v>61</v>
      </c>
      <c r="H46" s="205"/>
      <c r="I46" s="15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46198</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Lj3p3Hfc259Kata01JFc19oRGr08+K/TqdsWpDAqMR1HZc9yB87bedgCBvkGvjhJPgJ6lcGg64amVSBFgPnrVA==" saltValue="0J1+xUZwpKC/IqJRsb38OQ=="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Luciana-Belén Magdalena López</cp:lastModifiedBy>
  <cp:lastPrinted>2026-06-25T10:30:59Z</cp:lastPrinted>
  <dcterms:created xsi:type="dcterms:W3CDTF">2022-04-04T08:15:52Z</dcterms:created>
  <dcterms:modified xsi:type="dcterms:W3CDTF">2026-06-25T10:31:06Z</dcterms:modified>
</cp:coreProperties>
</file>